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8795" windowHeight="8010"/>
  </bookViews>
  <sheets>
    <sheet name="108普資訊科" sheetId="1" r:id="rId1"/>
  </sheets>
  <calcPr calcId="145621"/>
</workbook>
</file>

<file path=xl/calcChain.xml><?xml version="1.0" encoding="utf-8"?>
<calcChain xmlns="http://schemas.openxmlformats.org/spreadsheetml/2006/main">
  <c r="Y2" i="1" l="1"/>
  <c r="U2" i="1"/>
  <c r="AA25" i="1"/>
  <c r="D25" i="1"/>
  <c r="E25" i="1" s="1"/>
  <c r="AA13" i="1" l="1"/>
  <c r="Q2" i="1" l="1"/>
  <c r="AA15" i="1"/>
  <c r="AA22" i="1"/>
  <c r="AA19" i="1"/>
  <c r="AA18" i="1"/>
  <c r="AA17" i="1"/>
  <c r="AA4" i="1"/>
  <c r="D4" i="1"/>
  <c r="E4" i="1" s="1"/>
  <c r="D22" i="1"/>
  <c r="E22" i="1" s="1"/>
  <c r="D19" i="1"/>
  <c r="E19" i="1" s="1"/>
  <c r="D15" i="1"/>
  <c r="E15" i="1" s="1"/>
  <c r="D13" i="1"/>
  <c r="E13" i="1" s="1"/>
  <c r="Z31" i="1" l="1"/>
  <c r="V31" i="1"/>
  <c r="R31" i="1"/>
  <c r="N31" i="1"/>
  <c r="K31" i="1"/>
  <c r="H31" i="1"/>
  <c r="D18" i="1"/>
  <c r="E18" i="1" s="1"/>
  <c r="D17" i="1"/>
  <c r="E17" i="1" s="1"/>
  <c r="M2" i="1"/>
  <c r="J2" i="1"/>
  <c r="G2" i="1"/>
  <c r="AA1" i="1" s="1"/>
  <c r="AA2" i="1" l="1"/>
</calcChain>
</file>

<file path=xl/sharedStrings.xml><?xml version="1.0" encoding="utf-8"?>
<sst xmlns="http://schemas.openxmlformats.org/spreadsheetml/2006/main" count="130" uniqueCount="74">
  <si>
    <t>一上</t>
    <phoneticPr fontId="1" type="noConversion"/>
  </si>
  <si>
    <t>一下</t>
    <phoneticPr fontId="1" type="noConversion"/>
  </si>
  <si>
    <t>二上</t>
    <phoneticPr fontId="1" type="noConversion"/>
  </si>
  <si>
    <t>二下</t>
    <phoneticPr fontId="1" type="noConversion"/>
  </si>
  <si>
    <t>三上</t>
    <phoneticPr fontId="1" type="noConversion"/>
  </si>
  <si>
    <t>三下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</si>
  <si>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</si>
  <si>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</si>
  <si>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</si>
  <si>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</si>
  <si>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</si>
  <si>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公民與社會</t>
    <phoneticPr fontId="1" type="noConversion"/>
  </si>
  <si>
    <t>物理</t>
    <phoneticPr fontId="1" type="noConversion"/>
  </si>
  <si>
    <t>化學</t>
    <phoneticPr fontId="1" type="noConversion"/>
  </si>
  <si>
    <t>音樂</t>
    <phoneticPr fontId="1" type="noConversion"/>
  </si>
  <si>
    <t>美術</t>
    <phoneticPr fontId="1" type="noConversion"/>
  </si>
  <si>
    <t>生涯規劃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</si>
  <si>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</si>
  <si>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</si>
  <si>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</si>
  <si>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課目</t>
    <phoneticPr fontId="1" type="noConversion"/>
  </si>
  <si>
    <t>學分</t>
    <phoneticPr fontId="1" type="noConversion"/>
  </si>
  <si>
    <t>公民與社會</t>
    <phoneticPr fontId="1" type="noConversion"/>
  </si>
  <si>
    <t>實得學分數</t>
    <phoneticPr fontId="1" type="noConversion"/>
  </si>
  <si>
    <t>實得
學分數</t>
    <phoneticPr fontId="1" type="noConversion"/>
  </si>
  <si>
    <t>實得
學分數</t>
    <phoneticPr fontId="1" type="noConversion"/>
  </si>
  <si>
    <t>最低畢
業門檻
↓↓↓</t>
    <phoneticPr fontId="1" type="noConversion"/>
  </si>
  <si>
    <t>108課綱適用</t>
    <phoneticPr fontId="1" type="noConversion"/>
  </si>
  <si>
    <t>全民國防教育</t>
    <phoneticPr fontId="1" type="noConversion"/>
  </si>
  <si>
    <t>課綱
學分</t>
    <phoneticPr fontId="1" type="noConversion"/>
  </si>
  <si>
    <t>總計
實得
學分</t>
    <phoneticPr fontId="1" type="noConversion"/>
  </si>
  <si>
    <t>試算
審核</t>
    <phoneticPr fontId="1" type="noConversion"/>
  </si>
  <si>
    <t>普通班資訊科  108入學 110畢業適用  111.04.12</t>
    <phoneticPr fontId="1" type="noConversion"/>
  </si>
  <si>
    <t>部定必修100</t>
    <phoneticPr fontId="1" type="noConversion"/>
  </si>
  <si>
    <t>一般
60</t>
    <phoneticPr fontId="1" type="noConversion"/>
  </si>
  <si>
    <t>專業
15</t>
    <phoneticPr fontId="1" type="noConversion"/>
  </si>
  <si>
    <t>實習
25</t>
    <phoneticPr fontId="1" type="noConversion"/>
  </si>
  <si>
    <t>校定必修27</t>
    <phoneticPr fontId="1" type="noConversion"/>
  </si>
  <si>
    <t>一般7</t>
    <phoneticPr fontId="1" type="noConversion"/>
  </si>
  <si>
    <t>專業0</t>
    <phoneticPr fontId="1" type="noConversion"/>
  </si>
  <si>
    <t>實習20</t>
    <phoneticPr fontId="1" type="noConversion"/>
  </si>
  <si>
    <t>校定選修33</t>
    <phoneticPr fontId="1" type="noConversion"/>
  </si>
  <si>
    <t>專業4</t>
    <phoneticPr fontId="1" type="noConversion"/>
  </si>
  <si>
    <t>實習29</t>
    <phoneticPr fontId="1" type="noConversion"/>
  </si>
  <si>
    <t xml:space="preserve">基本電學 </t>
    <phoneticPr fontId="1" type="noConversion"/>
  </si>
  <si>
    <t>電子學</t>
    <phoneticPr fontId="1" type="noConversion"/>
  </si>
  <si>
    <t xml:space="preserve">數位邏輯設計 </t>
    <phoneticPr fontId="1" type="noConversion"/>
  </si>
  <si>
    <t>微處理機</t>
    <phoneticPr fontId="1" type="noConversion"/>
  </si>
  <si>
    <t xml:space="preserve">基本電學實習 </t>
    <phoneticPr fontId="1" type="noConversion"/>
  </si>
  <si>
    <t xml:space="preserve">電子學實習 </t>
    <phoneticPr fontId="1" type="noConversion"/>
  </si>
  <si>
    <t>程式設計實習</t>
    <phoneticPr fontId="1" type="noConversion"/>
  </si>
  <si>
    <t>可程式邏輯設計實習</t>
    <phoneticPr fontId="1" type="noConversion"/>
  </si>
  <si>
    <t>單晶片微處理機實習</t>
    <phoneticPr fontId="1" type="noConversion"/>
  </si>
  <si>
    <t xml:space="preserve">行動裝置應用實習 </t>
    <phoneticPr fontId="1" type="noConversion"/>
  </si>
  <si>
    <t xml:space="preserve">微電腦應用實習 </t>
    <phoneticPr fontId="1" type="noConversion"/>
  </si>
  <si>
    <t xml:space="preserve">介面電路控制實習 </t>
    <phoneticPr fontId="1" type="noConversion"/>
  </si>
  <si>
    <t>數學</t>
    <phoneticPr fontId="1" type="noConversion"/>
  </si>
  <si>
    <t>工業電子實習</t>
    <phoneticPr fontId="1" type="noConversion"/>
  </si>
  <si>
    <t xml:space="preserve">電腦硬體裝修實習 </t>
    <phoneticPr fontId="1" type="noConversion"/>
  </si>
  <si>
    <t xml:space="preserve">程式語言實習 </t>
    <phoneticPr fontId="1" type="noConversion"/>
  </si>
  <si>
    <t>專題實作</t>
    <phoneticPr fontId="1" type="noConversion"/>
  </si>
  <si>
    <t xml:space="preserve">電腦軟體應用實習 </t>
    <phoneticPr fontId="1" type="noConversion"/>
  </si>
  <si>
    <t>電子電路概論</t>
    <phoneticPr fontId="1" type="noConversion"/>
  </si>
  <si>
    <t>數位電子學</t>
    <phoneticPr fontId="1" type="noConversion"/>
  </si>
  <si>
    <t xml:space="preserve">物聯網應用實習 </t>
    <phoneticPr fontId="1" type="noConversion"/>
  </si>
  <si>
    <t xml:space="preserve">網頁設計實習 </t>
    <phoneticPr fontId="1" type="noConversion"/>
  </si>
  <si>
    <t xml:space="preserve">通訊與網路實習 </t>
    <phoneticPr fontId="1" type="noConversion"/>
  </si>
  <si>
    <t xml:space="preserve">智慧居家監控實習 </t>
    <phoneticPr fontId="1" type="noConversion"/>
  </si>
  <si>
    <t xml:space="preserve">電腦水冷改裝實習 </t>
    <phoneticPr fontId="1" type="noConversion"/>
  </si>
  <si>
    <t xml:space="preserve">遠端控制實習 </t>
    <phoneticPr fontId="1" type="noConversion"/>
  </si>
  <si>
    <t xml:space="preserve">車輛電路實習  </t>
    <phoneticPr fontId="1" type="noConversion"/>
  </si>
  <si>
    <t>2選1</t>
    <phoneticPr fontId="1" type="noConversion"/>
  </si>
  <si>
    <t xml:space="preserve">遊戲開發實務 </t>
    <phoneticPr fontId="1" type="noConversion"/>
  </si>
  <si>
    <t xml:space="preserve">套裝軟體應用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</si>
</sst>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8" tint="-0.249977111117893"/>
      <name val="標楷體"/>
      <family val="4"/>
      <charset val="136"/>
    </font>
    <font>
      <sz val="12"/>
      <name val="標楷體"/>
      <family val="4"/>
      <charset val="136"/>
    </font>
    <font>
      <sz val="12"/>
      <color theme="9" tint="-0.249977111117893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2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 textRotation="255"/>
    </xf>
    <xf numFmtId="0" fontId="2" fillId="4" borderId="5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textRotation="255"/>
    </xf>
    <xf numFmtId="0" fontId="5" fillId="5" borderId="4" xfId="0" applyFont="1" applyFill="1" applyBorder="1" applyAlignment="1">
      <alignment horizontal="center" vertical="center" textRotation="255"/>
    </xf>
    <xf numFmtId="0" fontId="5" fillId="5" borderId="5" xfId="0" applyFont="1" applyFill="1" applyBorder="1" applyAlignment="1">
      <alignment horizontal="center" vertical="center" textRotation="255"/>
    </xf>
    <xf numFmtId="0" fontId="6" fillId="6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7"/>
  <sheetViews>
    <sheetView tabSelected="1" zoomScale="69" zoomScaleNormal="69" workbookViewId="0">
      <pane ySplit="3" topLeftCell="A4" activePane="bottomLeft" state="frozen"/>
      <selection pane="bottomLeft" activeCell="Z4" sqref="Z4:Z30"/>
    </sheetView>
  </sheetViews>
  <sheetFormatPr defaultRowHeight="16.5" x14ac:dyDescent="0.25"/>
  <cols>
    <col min="1" max="1" width="3" style="1" customWidth="1"/>
    <col min="2" max="2" width="9.375" style="1" customWidth="1"/>
    <col min="3" max="3" width="8.875" style="1" bestFit="1" customWidth="1"/>
    <col min="4" max="4" width="6.625" style="1" bestFit="1" customWidth="1"/>
    <col min="5" max="5" width="9.5" style="17" bestFit="1" customWidth="1"/>
    <col min="6" max="6" width="24" style="1" customWidth="1"/>
    <col min="7" max="7" width="6" style="1" bestFit="1" customWidth="1"/>
    <col min="8" max="8" width="6.625" style="1" customWidth="1"/>
    <col min="9" max="9" width="24" style="1" customWidth="1"/>
    <col min="10" max="10" width="6" style="1" bestFit="1" customWidth="1"/>
    <col min="11" max="11" width="6.625" style="1" customWidth="1"/>
    <col min="12" max="12" width="24" style="1" customWidth="1"/>
    <col min="13" max="13" width="6" style="1" bestFit="1" customWidth="1"/>
    <col min="14" max="14" width="6.625" style="1" customWidth="1"/>
    <col min="15" max="15" width="6" style="1" bestFit="1" customWidth="1"/>
    <col min="16" max="16" width="15.5" style="1" bestFit="1" customWidth="1"/>
    <col min="17" max="17" width="6" style="1" bestFit="1" customWidth="1"/>
    <col min="18" max="18" width="6.625" style="1" customWidth="1"/>
    <col min="19" max="19" width="6" style="1" bestFit="1" customWidth="1"/>
    <col min="20" max="20" width="22.875" style="1" bestFit="1" customWidth="1"/>
    <col min="21" max="21" width="6" style="1" bestFit="1" customWidth="1"/>
    <col min="22" max="22" width="6.625" style="1" customWidth="1"/>
    <col min="23" max="23" width="6" style="1" bestFit="1" customWidth="1"/>
    <col min="24" max="24" width="20.5" style="1" bestFit="1" customWidth="1"/>
    <col min="25" max="25" width="6" style="1" bestFit="1" customWidth="1"/>
    <col min="26" max="26" width="6.625" style="1" customWidth="1"/>
    <col min="27" max="27" width="6.875" style="17" bestFit="1" customWidth="1"/>
    <col min="28" max="16384" width="9" style="1"/>
  </cols>
  <sheetData>
    <row r="1" spans="2:27" ht="46.5" customHeight="1" x14ac:dyDescent="0.25">
      <c r="B1" s="76" t="s">
        <v>32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5" t="s">
        <v>27</v>
      </c>
      <c r="X1" s="75"/>
      <c r="Y1" s="75"/>
      <c r="Z1" s="75"/>
      <c r="AA1" s="1" t="str">
        <f>IF(SUM(G2+J2+M2+Q2+U2+Y2)=SUM(AA4:AA30),"符合","有誤")</f>
        <v>符合</v>
      </c>
    </row>
    <row r="2" spans="2:27" ht="32.25" customHeight="1" x14ac:dyDescent="0.25">
      <c r="B2" s="82"/>
      <c r="C2" s="82"/>
      <c r="F2" s="18" t="s">
        <v>0</v>
      </c>
      <c r="G2" s="18">
        <f>SUM(G4:G30)</f>
        <v>32</v>
      </c>
      <c r="H2" s="18"/>
      <c r="I2" s="18" t="s">
        <v>1</v>
      </c>
      <c r="J2" s="18">
        <f>SUM(J4:J30)</f>
        <v>32</v>
      </c>
      <c r="K2" s="18"/>
      <c r="L2" s="18" t="s">
        <v>2</v>
      </c>
      <c r="M2" s="18">
        <f>SUM(M4:M30)</f>
        <v>31</v>
      </c>
      <c r="N2" s="18"/>
      <c r="O2" s="82" t="s">
        <v>3</v>
      </c>
      <c r="P2" s="82"/>
      <c r="Q2" s="18">
        <f>SUM(Q4:Q30)-3</f>
        <v>31</v>
      </c>
      <c r="R2" s="18"/>
      <c r="S2" s="82" t="s">
        <v>4</v>
      </c>
      <c r="T2" s="82"/>
      <c r="U2" s="18">
        <f>SUM(U4:U30)</f>
        <v>30</v>
      </c>
      <c r="V2" s="18"/>
      <c r="W2" s="82" t="s">
        <v>5</v>
      </c>
      <c r="X2" s="82"/>
      <c r="Y2" s="18">
        <f>SUM(Y4:Y30)</f>
        <v>30</v>
      </c>
      <c r="Z2" s="18"/>
      <c r="AA2" s="18">
        <f>G2+J2+M2+Q2+U2+Y2</f>
        <v>186</v>
      </c>
    </row>
    <row r="3" spans="2:27" ht="50.25" thickBot="1" x14ac:dyDescent="0.3">
      <c r="B3" s="18"/>
      <c r="C3" s="2" t="s">
        <v>26</v>
      </c>
      <c r="D3" s="3" t="s">
        <v>30</v>
      </c>
      <c r="E3" s="20" t="s">
        <v>31</v>
      </c>
      <c r="F3" s="18" t="s">
        <v>20</v>
      </c>
      <c r="G3" s="18" t="s">
        <v>21</v>
      </c>
      <c r="H3" s="19" t="s">
        <v>24</v>
      </c>
      <c r="I3" s="18" t="s">
        <v>20</v>
      </c>
      <c r="J3" s="18" t="s">
        <v>21</v>
      </c>
      <c r="K3" s="19" t="s">
        <v>25</v>
      </c>
      <c r="L3" s="18" t="s">
        <v>20</v>
      </c>
      <c r="M3" s="18" t="s">
        <v>21</v>
      </c>
      <c r="N3" s="19" t="s">
        <v>25</v>
      </c>
      <c r="O3" s="69" t="s">
        <v>20</v>
      </c>
      <c r="P3" s="69"/>
      <c r="Q3" s="18" t="s">
        <v>21</v>
      </c>
      <c r="R3" s="19" t="s">
        <v>25</v>
      </c>
      <c r="S3" s="69" t="s">
        <v>20</v>
      </c>
      <c r="T3" s="69"/>
      <c r="U3" s="18" t="s">
        <v>21</v>
      </c>
      <c r="V3" s="19" t="s">
        <v>25</v>
      </c>
      <c r="W3" s="69" t="s">
        <v>20</v>
      </c>
      <c r="X3" s="69"/>
      <c r="Y3" s="18" t="s">
        <v>21</v>
      </c>
      <c r="Z3" s="19" t="s">
        <v>25</v>
      </c>
      <c r="AA3" s="22" t="s">
        <v>29</v>
      </c>
    </row>
    <row r="4" spans="2:27" ht="28.5" customHeight="1" x14ac:dyDescent="0.25">
      <c r="B4" s="72" t="s">
        <v>33</v>
      </c>
      <c r="C4" s="113" t="s">
        <v>34</v>
      </c>
      <c r="D4" s="77">
        <f>SUM(H4:H12,K4:K12,N4:N12,R4:R12,V4:V12,Z4:Z12,)</f>
        <v>0</v>
      </c>
      <c r="E4" s="119" t="str">
        <f>IF(D4=0," ",IF(D4&gt;=60,"通過","未通過"))</f>
        <v xml:space="preserve"> </v>
      </c>
      <c r="F4" s="55" t="s">
        <v>6</v>
      </c>
      <c r="G4" s="56">
        <v>3</v>
      </c>
      <c r="H4" s="57"/>
      <c r="I4" s="56" t="s">
        <v>6</v>
      </c>
      <c r="J4" s="56">
        <v>3</v>
      </c>
      <c r="K4" s="57"/>
      <c r="L4" s="56" t="s">
        <v>6</v>
      </c>
      <c r="M4" s="56">
        <v>3</v>
      </c>
      <c r="N4" s="57"/>
      <c r="O4" s="83" t="s">
        <v>6</v>
      </c>
      <c r="P4" s="83"/>
      <c r="Q4" s="56">
        <v>3</v>
      </c>
      <c r="R4" s="57"/>
      <c r="S4" s="83" t="s">
        <v>6</v>
      </c>
      <c r="T4" s="83"/>
      <c r="U4" s="56">
        <v>2</v>
      </c>
      <c r="V4" s="57"/>
      <c r="W4" s="83" t="s">
        <v>6</v>
      </c>
      <c r="X4" s="83"/>
      <c r="Y4" s="56">
        <v>2</v>
      </c>
      <c r="Z4" s="23"/>
      <c r="AA4" s="128">
        <f>SUM(G4:G12,J4:J12,M4:M12,Q4:Q12,U4:U12,Y4:Y12)</f>
        <v>72</v>
      </c>
    </row>
    <row r="5" spans="2:27" ht="28.5" customHeight="1" x14ac:dyDescent="0.25">
      <c r="B5" s="73"/>
      <c r="C5" s="114"/>
      <c r="D5" s="102"/>
      <c r="E5" s="120"/>
      <c r="F5" s="58" t="s">
        <v>7</v>
      </c>
      <c r="G5" s="59">
        <v>2</v>
      </c>
      <c r="H5" s="60"/>
      <c r="I5" s="59" t="s">
        <v>7</v>
      </c>
      <c r="J5" s="59">
        <v>2</v>
      </c>
      <c r="K5" s="60"/>
      <c r="L5" s="59" t="s">
        <v>7</v>
      </c>
      <c r="M5" s="59">
        <v>2</v>
      </c>
      <c r="N5" s="60"/>
      <c r="O5" s="80" t="s">
        <v>7</v>
      </c>
      <c r="P5" s="80"/>
      <c r="Q5" s="59">
        <v>2</v>
      </c>
      <c r="R5" s="60"/>
      <c r="S5" s="80" t="s">
        <v>7</v>
      </c>
      <c r="T5" s="80"/>
      <c r="U5" s="59">
        <v>2</v>
      </c>
      <c r="V5" s="60"/>
      <c r="W5" s="80" t="s">
        <v>7</v>
      </c>
      <c r="X5" s="80"/>
      <c r="Y5" s="59">
        <v>2</v>
      </c>
      <c r="Z5" s="24"/>
      <c r="AA5" s="129"/>
    </row>
    <row r="6" spans="2:27" ht="28.5" customHeight="1" x14ac:dyDescent="0.25">
      <c r="B6" s="73"/>
      <c r="C6" s="114"/>
      <c r="D6" s="102"/>
      <c r="E6" s="120"/>
      <c r="F6" s="58" t="s">
        <v>8</v>
      </c>
      <c r="G6" s="59">
        <v>4</v>
      </c>
      <c r="H6" s="60"/>
      <c r="I6" s="59" t="s">
        <v>8</v>
      </c>
      <c r="J6" s="59">
        <v>4</v>
      </c>
      <c r="K6" s="60"/>
      <c r="L6" s="59" t="s">
        <v>10</v>
      </c>
      <c r="M6" s="59">
        <v>1</v>
      </c>
      <c r="N6" s="60"/>
      <c r="O6" s="80" t="s">
        <v>10</v>
      </c>
      <c r="P6" s="80"/>
      <c r="Q6" s="59">
        <v>1</v>
      </c>
      <c r="R6" s="60"/>
      <c r="S6" s="80" t="s">
        <v>22</v>
      </c>
      <c r="T6" s="80"/>
      <c r="U6" s="59">
        <v>1</v>
      </c>
      <c r="V6" s="60"/>
      <c r="W6" s="80" t="s">
        <v>11</v>
      </c>
      <c r="X6" s="80"/>
      <c r="Y6" s="59">
        <v>1</v>
      </c>
      <c r="Z6" s="24"/>
      <c r="AA6" s="129"/>
    </row>
    <row r="7" spans="2:27" ht="28.5" customHeight="1" x14ac:dyDescent="0.25">
      <c r="B7" s="73"/>
      <c r="C7" s="114"/>
      <c r="D7" s="102"/>
      <c r="E7" s="120"/>
      <c r="F7" s="58" t="s">
        <v>9</v>
      </c>
      <c r="G7" s="59">
        <v>1</v>
      </c>
      <c r="H7" s="60"/>
      <c r="I7" s="59" t="s">
        <v>9</v>
      </c>
      <c r="J7" s="59">
        <v>1</v>
      </c>
      <c r="K7" s="60"/>
      <c r="L7" s="59" t="s">
        <v>13</v>
      </c>
      <c r="M7" s="59">
        <v>1</v>
      </c>
      <c r="N7" s="60"/>
      <c r="O7" s="80" t="s">
        <v>13</v>
      </c>
      <c r="P7" s="80"/>
      <c r="Q7" s="59">
        <v>1</v>
      </c>
      <c r="R7" s="60"/>
      <c r="S7" s="80" t="s">
        <v>16</v>
      </c>
      <c r="T7" s="80"/>
      <c r="U7" s="59">
        <v>1</v>
      </c>
      <c r="V7" s="60"/>
      <c r="W7" s="80" t="s">
        <v>16</v>
      </c>
      <c r="X7" s="80"/>
      <c r="Y7" s="59">
        <v>1</v>
      </c>
      <c r="Z7" s="24"/>
      <c r="AA7" s="129"/>
    </row>
    <row r="8" spans="2:27" ht="28.5" customHeight="1" x14ac:dyDescent="0.25">
      <c r="B8" s="73"/>
      <c r="C8" s="114"/>
      <c r="D8" s="102"/>
      <c r="E8" s="120"/>
      <c r="F8" s="58" t="s">
        <v>12</v>
      </c>
      <c r="G8" s="59">
        <v>2</v>
      </c>
      <c r="H8" s="60"/>
      <c r="I8" s="59" t="s">
        <v>12</v>
      </c>
      <c r="J8" s="59">
        <v>2</v>
      </c>
      <c r="K8" s="60"/>
      <c r="L8" s="59" t="s">
        <v>14</v>
      </c>
      <c r="M8" s="59">
        <v>1</v>
      </c>
      <c r="N8" s="60"/>
      <c r="O8" s="80" t="s">
        <v>14</v>
      </c>
      <c r="P8" s="80"/>
      <c r="Q8" s="59">
        <v>1</v>
      </c>
      <c r="R8" s="60"/>
      <c r="S8" s="80"/>
      <c r="T8" s="80"/>
      <c r="U8" s="59"/>
      <c r="V8" s="60"/>
      <c r="W8" s="80"/>
      <c r="X8" s="80"/>
      <c r="Y8" s="59"/>
      <c r="Z8" s="24"/>
      <c r="AA8" s="129"/>
    </row>
    <row r="9" spans="2:27" ht="28.5" customHeight="1" x14ac:dyDescent="0.25">
      <c r="B9" s="73"/>
      <c r="C9" s="114"/>
      <c r="D9" s="102"/>
      <c r="E9" s="120"/>
      <c r="F9" s="58" t="s">
        <v>18</v>
      </c>
      <c r="G9" s="59">
        <v>1</v>
      </c>
      <c r="H9" s="60"/>
      <c r="I9" s="59" t="s">
        <v>18</v>
      </c>
      <c r="J9" s="59">
        <v>1</v>
      </c>
      <c r="K9" s="60"/>
      <c r="L9" s="59" t="s">
        <v>15</v>
      </c>
      <c r="M9" s="59">
        <v>1</v>
      </c>
      <c r="N9" s="60"/>
      <c r="O9" s="80" t="s">
        <v>15</v>
      </c>
      <c r="P9" s="80"/>
      <c r="Q9" s="59">
        <v>1</v>
      </c>
      <c r="R9" s="60"/>
      <c r="S9" s="80"/>
      <c r="T9" s="80"/>
      <c r="U9" s="59"/>
      <c r="V9" s="60"/>
      <c r="W9" s="80"/>
      <c r="X9" s="80"/>
      <c r="Y9" s="59"/>
      <c r="Z9" s="24"/>
      <c r="AA9" s="129"/>
    </row>
    <row r="10" spans="2:27" ht="28.5" customHeight="1" x14ac:dyDescent="0.25">
      <c r="B10" s="73"/>
      <c r="C10" s="114"/>
      <c r="D10" s="102"/>
      <c r="E10" s="120"/>
      <c r="F10" s="58" t="s">
        <v>17</v>
      </c>
      <c r="G10" s="59">
        <v>2</v>
      </c>
      <c r="H10" s="60"/>
      <c r="I10" s="59"/>
      <c r="J10" s="59"/>
      <c r="K10" s="60"/>
      <c r="L10" s="59"/>
      <c r="M10" s="59"/>
      <c r="N10" s="60"/>
      <c r="O10" s="80"/>
      <c r="P10" s="80"/>
      <c r="Q10" s="59"/>
      <c r="R10" s="60"/>
      <c r="S10" s="80"/>
      <c r="T10" s="80"/>
      <c r="U10" s="59"/>
      <c r="V10" s="60"/>
      <c r="W10" s="80"/>
      <c r="X10" s="80"/>
      <c r="Y10" s="59"/>
      <c r="Z10" s="24"/>
      <c r="AA10" s="129"/>
    </row>
    <row r="11" spans="2:27" s="17" customFormat="1" ht="28.5" customHeight="1" x14ac:dyDescent="0.25">
      <c r="B11" s="73"/>
      <c r="C11" s="114"/>
      <c r="D11" s="102"/>
      <c r="E11" s="120"/>
      <c r="F11" s="58" t="s">
        <v>28</v>
      </c>
      <c r="G11" s="59">
        <v>1</v>
      </c>
      <c r="H11" s="60"/>
      <c r="I11" s="59" t="s">
        <v>28</v>
      </c>
      <c r="J11" s="59">
        <v>1</v>
      </c>
      <c r="K11" s="60"/>
      <c r="L11" s="59"/>
      <c r="M11" s="59"/>
      <c r="N11" s="60"/>
      <c r="O11" s="80"/>
      <c r="P11" s="80"/>
      <c r="Q11" s="59"/>
      <c r="R11" s="60"/>
      <c r="S11" s="80"/>
      <c r="T11" s="80"/>
      <c r="U11" s="59"/>
      <c r="V11" s="60"/>
      <c r="W11" s="80"/>
      <c r="X11" s="80"/>
      <c r="Y11" s="59"/>
      <c r="Z11" s="24"/>
      <c r="AA11" s="129"/>
    </row>
    <row r="12" spans="2:27" ht="28.5" customHeight="1" thickBot="1" x14ac:dyDescent="0.3">
      <c r="B12" s="73"/>
      <c r="C12" s="115"/>
      <c r="D12" s="78"/>
      <c r="E12" s="121"/>
      <c r="F12" s="61" t="s">
        <v>19</v>
      </c>
      <c r="G12" s="62">
        <v>2</v>
      </c>
      <c r="H12" s="63"/>
      <c r="I12" s="62" t="s">
        <v>19</v>
      </c>
      <c r="J12" s="62">
        <v>2</v>
      </c>
      <c r="K12" s="63"/>
      <c r="L12" s="62" t="s">
        <v>19</v>
      </c>
      <c r="M12" s="62">
        <v>2</v>
      </c>
      <c r="N12" s="63"/>
      <c r="O12" s="81" t="s">
        <v>19</v>
      </c>
      <c r="P12" s="81"/>
      <c r="Q12" s="62">
        <v>2</v>
      </c>
      <c r="R12" s="63"/>
      <c r="S12" s="81" t="s">
        <v>19</v>
      </c>
      <c r="T12" s="81"/>
      <c r="U12" s="62">
        <v>2</v>
      </c>
      <c r="V12" s="63"/>
      <c r="W12" s="81" t="s">
        <v>19</v>
      </c>
      <c r="X12" s="81"/>
      <c r="Y12" s="62">
        <v>2</v>
      </c>
      <c r="Z12" s="25"/>
      <c r="AA12" s="130"/>
    </row>
    <row r="13" spans="2:27" ht="28.5" customHeight="1" x14ac:dyDescent="0.25">
      <c r="B13" s="73"/>
      <c r="C13" s="113" t="s">
        <v>35</v>
      </c>
      <c r="D13" s="77">
        <f>SUM(H13:H14,K13:K14,N13:N14,R13:R14,V13:V14,Z13:Z14)</f>
        <v>0</v>
      </c>
      <c r="E13" s="119" t="str">
        <f>IF(D13=0," ",IF(D13&gt;=15,"通過","未通過"))</f>
        <v xml:space="preserve"> </v>
      </c>
      <c r="F13" s="4" t="s">
        <v>44</v>
      </c>
      <c r="G13" s="27">
        <v>3</v>
      </c>
      <c r="H13" s="23"/>
      <c r="I13" s="27" t="s">
        <v>44</v>
      </c>
      <c r="J13" s="27">
        <v>3</v>
      </c>
      <c r="K13" s="23"/>
      <c r="L13" s="27" t="s">
        <v>45</v>
      </c>
      <c r="M13" s="27">
        <v>3</v>
      </c>
      <c r="N13" s="23"/>
      <c r="O13" s="68" t="s">
        <v>45</v>
      </c>
      <c r="P13" s="68"/>
      <c r="Q13" s="27">
        <v>3</v>
      </c>
      <c r="R13" s="23"/>
      <c r="S13" s="68"/>
      <c r="T13" s="68"/>
      <c r="U13" s="27"/>
      <c r="V13" s="23"/>
      <c r="W13" s="68"/>
      <c r="X13" s="68"/>
      <c r="Y13" s="27"/>
      <c r="Z13" s="23"/>
      <c r="AA13" s="128">
        <f>SUM(G13:G14,J13:J14,M13:M14,Q13:Q14,U13:U14,Y13:Y14,)</f>
        <v>18</v>
      </c>
    </row>
    <row r="14" spans="2:27" ht="28.5" customHeight="1" thickBot="1" x14ac:dyDescent="0.3">
      <c r="B14" s="73"/>
      <c r="C14" s="115"/>
      <c r="D14" s="78"/>
      <c r="E14" s="121"/>
      <c r="F14" s="46"/>
      <c r="G14" s="47"/>
      <c r="H14" s="48"/>
      <c r="I14" s="47"/>
      <c r="J14" s="47"/>
      <c r="K14" s="48"/>
      <c r="L14" s="47" t="s">
        <v>46</v>
      </c>
      <c r="M14" s="47">
        <v>3</v>
      </c>
      <c r="N14" s="48"/>
      <c r="O14" s="84" t="s">
        <v>47</v>
      </c>
      <c r="P14" s="85"/>
      <c r="Q14" s="43">
        <v>3</v>
      </c>
      <c r="R14" s="48"/>
      <c r="S14" s="91"/>
      <c r="T14" s="91"/>
      <c r="U14" s="47"/>
      <c r="V14" s="48"/>
      <c r="W14" s="91"/>
      <c r="X14" s="91"/>
      <c r="Y14" s="47"/>
      <c r="Z14" s="48"/>
      <c r="AA14" s="131"/>
    </row>
    <row r="15" spans="2:27" ht="42.75" customHeight="1" x14ac:dyDescent="0.25">
      <c r="B15" s="73"/>
      <c r="C15" s="113" t="s">
        <v>36</v>
      </c>
      <c r="D15" s="77">
        <f>SUM(H15:H16,K15:K16,N15:N16,R15:R16,V15:V16,Z15:Z16)</f>
        <v>0</v>
      </c>
      <c r="E15" s="119" t="str">
        <f>IF(D15=0," ",IF(D15&gt;=25,"通過","未通過"))</f>
        <v xml:space="preserve"> </v>
      </c>
      <c r="F15" s="4" t="s">
        <v>50</v>
      </c>
      <c r="G15" s="32">
        <v>3</v>
      </c>
      <c r="H15" s="23"/>
      <c r="I15" s="32" t="s">
        <v>48</v>
      </c>
      <c r="J15" s="32">
        <v>3</v>
      </c>
      <c r="K15" s="23"/>
      <c r="L15" s="32" t="s">
        <v>49</v>
      </c>
      <c r="M15" s="32">
        <v>3</v>
      </c>
      <c r="N15" s="23"/>
      <c r="O15" s="68" t="s">
        <v>49</v>
      </c>
      <c r="P15" s="68"/>
      <c r="Q15" s="32">
        <v>3</v>
      </c>
      <c r="R15" s="23"/>
      <c r="S15" s="68" t="s">
        <v>52</v>
      </c>
      <c r="T15" s="68"/>
      <c r="U15" s="32">
        <v>3</v>
      </c>
      <c r="V15" s="23"/>
      <c r="W15" s="90" t="s">
        <v>54</v>
      </c>
      <c r="X15" s="90"/>
      <c r="Y15" s="32">
        <v>3</v>
      </c>
      <c r="Z15" s="23"/>
      <c r="AA15" s="128">
        <f>SUM(G15:G16,J15:J16,M15:M16,Q15:Q16,U15:U16,Y15:Y16,)</f>
        <v>27</v>
      </c>
    </row>
    <row r="16" spans="2:27" ht="28.5" customHeight="1" thickBot="1" x14ac:dyDescent="0.3">
      <c r="B16" s="74"/>
      <c r="C16" s="115"/>
      <c r="D16" s="78"/>
      <c r="E16" s="121"/>
      <c r="F16" s="5"/>
      <c r="G16" s="35"/>
      <c r="H16" s="25"/>
      <c r="I16" s="35"/>
      <c r="J16" s="35"/>
      <c r="K16" s="25"/>
      <c r="L16" s="44" t="s">
        <v>51</v>
      </c>
      <c r="M16" s="44">
        <v>3</v>
      </c>
      <c r="N16" s="45"/>
      <c r="O16" s="93"/>
      <c r="P16" s="93"/>
      <c r="Q16" s="44"/>
      <c r="R16" s="25"/>
      <c r="S16" s="79" t="s">
        <v>53</v>
      </c>
      <c r="T16" s="79"/>
      <c r="U16" s="35">
        <v>3</v>
      </c>
      <c r="V16" s="25"/>
      <c r="W16" s="79" t="s">
        <v>55</v>
      </c>
      <c r="X16" s="79"/>
      <c r="Y16" s="35">
        <v>3</v>
      </c>
      <c r="Z16" s="25"/>
      <c r="AA16" s="130"/>
    </row>
    <row r="17" spans="2:27" ht="28.5" customHeight="1" thickBot="1" x14ac:dyDescent="0.3">
      <c r="B17" s="103" t="s">
        <v>37</v>
      </c>
      <c r="C17" s="6" t="s">
        <v>38</v>
      </c>
      <c r="D17" s="7">
        <f>H17+K17+N17+R17+V17+Z17</f>
        <v>0</v>
      </c>
      <c r="E17" s="21" t="str">
        <f>IF(D17=0," ",IF(D17&gt;=7,"通過","未通過"))</f>
        <v xml:space="preserve"> </v>
      </c>
      <c r="F17" s="8"/>
      <c r="G17" s="28"/>
      <c r="H17" s="26"/>
      <c r="I17" s="28"/>
      <c r="J17" s="28"/>
      <c r="K17" s="26"/>
      <c r="L17" s="28" t="s">
        <v>56</v>
      </c>
      <c r="M17" s="28">
        <v>4</v>
      </c>
      <c r="N17" s="26"/>
      <c r="O17" s="94" t="s">
        <v>56</v>
      </c>
      <c r="P17" s="95"/>
      <c r="Q17" s="28">
        <v>4</v>
      </c>
      <c r="R17" s="26"/>
      <c r="S17" s="71"/>
      <c r="T17" s="71"/>
      <c r="U17" s="28"/>
      <c r="V17" s="26"/>
      <c r="W17" s="71"/>
      <c r="X17" s="71"/>
      <c r="Y17" s="28"/>
      <c r="Z17" s="26"/>
      <c r="AA17" s="31">
        <f>G17+J17+M17+Q17+U17+Y17</f>
        <v>8</v>
      </c>
    </row>
    <row r="18" spans="2:27" ht="28.5" customHeight="1" thickBot="1" x14ac:dyDescent="0.3">
      <c r="B18" s="104"/>
      <c r="C18" s="9" t="s">
        <v>39</v>
      </c>
      <c r="D18" s="7">
        <f>H18+K18+N18+R18+V18+Z18</f>
        <v>0</v>
      </c>
      <c r="E18" s="21" t="str">
        <f>IF(D18=0," ",IFIF(D18&gt;=6,"通過","未通過"))</f>
        <v xml:space="preserve"> </v>
      </c>
      <c r="F18" s="8"/>
      <c r="G18" s="28"/>
      <c r="H18" s="26"/>
      <c r="I18" s="28"/>
      <c r="J18" s="28"/>
      <c r="K18" s="26"/>
      <c r="L18" s="28"/>
      <c r="M18" s="28"/>
      <c r="N18" s="26"/>
      <c r="O18" s="71"/>
      <c r="P18" s="71"/>
      <c r="Q18" s="28"/>
      <c r="R18" s="26"/>
      <c r="S18" s="71"/>
      <c r="T18" s="71"/>
      <c r="U18" s="28"/>
      <c r="V18" s="26"/>
      <c r="W18" s="71"/>
      <c r="X18" s="71"/>
      <c r="Y18" s="28"/>
      <c r="Z18" s="26"/>
      <c r="AA18" s="31">
        <f>G18+J18+M18+Q18+U18+Y18</f>
        <v>0</v>
      </c>
    </row>
    <row r="19" spans="2:27" ht="28.5" customHeight="1" x14ac:dyDescent="0.25">
      <c r="B19" s="104"/>
      <c r="C19" s="107" t="s">
        <v>40</v>
      </c>
      <c r="D19" s="77">
        <f>SUM(H19:H21,K19:K21,N19:N21,R19:R21,V19:V21,Z19:Z21)</f>
        <v>0</v>
      </c>
      <c r="E19" s="119" t="str">
        <f>IF(D19=0," ",IF(D19&gt;=20,"通過","未通過"))</f>
        <v xml:space="preserve"> </v>
      </c>
      <c r="F19" s="10" t="s">
        <v>57</v>
      </c>
      <c r="G19" s="33">
        <v>3</v>
      </c>
      <c r="H19" s="23"/>
      <c r="I19" s="33" t="s">
        <v>57</v>
      </c>
      <c r="J19" s="33">
        <v>3</v>
      </c>
      <c r="K19" s="23"/>
      <c r="L19" s="33" t="s">
        <v>58</v>
      </c>
      <c r="M19" s="33">
        <v>2</v>
      </c>
      <c r="N19" s="23"/>
      <c r="O19" s="70" t="s">
        <v>58</v>
      </c>
      <c r="P19" s="70"/>
      <c r="Q19" s="33">
        <v>2</v>
      </c>
      <c r="R19" s="23"/>
      <c r="S19" s="70" t="s">
        <v>60</v>
      </c>
      <c r="T19" s="70"/>
      <c r="U19" s="33">
        <v>3</v>
      </c>
      <c r="V19" s="23"/>
      <c r="W19" s="70" t="s">
        <v>60</v>
      </c>
      <c r="X19" s="70"/>
      <c r="Y19" s="33">
        <v>3</v>
      </c>
      <c r="Z19" s="23"/>
      <c r="AA19" s="132">
        <f>SUM(G19:G21,J19:J21,M19:M21,Q19:Q21,U19:U21,Y19:Y21,)</f>
        <v>23</v>
      </c>
    </row>
    <row r="20" spans="2:27" s="34" customFormat="1" ht="28.5" customHeight="1" x14ac:dyDescent="0.25">
      <c r="B20" s="104"/>
      <c r="C20" s="108"/>
      <c r="D20" s="106"/>
      <c r="E20" s="120"/>
      <c r="F20" s="49" t="s">
        <v>61</v>
      </c>
      <c r="G20" s="50">
        <v>2</v>
      </c>
      <c r="H20" s="24"/>
      <c r="I20" s="50" t="s">
        <v>61</v>
      </c>
      <c r="J20" s="50">
        <v>2</v>
      </c>
      <c r="K20" s="24"/>
      <c r="L20" s="50"/>
      <c r="M20" s="50"/>
      <c r="N20" s="24"/>
      <c r="O20" s="67"/>
      <c r="P20" s="67"/>
      <c r="Q20" s="50"/>
      <c r="R20" s="24"/>
      <c r="S20" s="67"/>
      <c r="T20" s="67"/>
      <c r="U20" s="50"/>
      <c r="V20" s="24"/>
      <c r="W20" s="67"/>
      <c r="X20" s="67"/>
      <c r="Y20" s="50"/>
      <c r="Z20" s="24"/>
      <c r="AA20" s="133"/>
    </row>
    <row r="21" spans="2:27" ht="28.5" customHeight="1" thickBot="1" x14ac:dyDescent="0.3">
      <c r="B21" s="105"/>
      <c r="C21" s="109"/>
      <c r="D21" s="78"/>
      <c r="E21" s="121"/>
      <c r="F21" s="11"/>
      <c r="G21" s="39"/>
      <c r="H21" s="25"/>
      <c r="I21" s="39" t="s">
        <v>59</v>
      </c>
      <c r="J21" s="39">
        <v>3</v>
      </c>
      <c r="K21" s="25"/>
      <c r="L21" s="39"/>
      <c r="M21" s="39"/>
      <c r="N21" s="25"/>
      <c r="O21" s="88"/>
      <c r="P21" s="88"/>
      <c r="Q21" s="39"/>
      <c r="R21" s="25"/>
      <c r="S21" s="88"/>
      <c r="T21" s="88"/>
      <c r="U21" s="39"/>
      <c r="V21" s="25"/>
      <c r="W21" s="88"/>
      <c r="X21" s="88"/>
      <c r="Y21" s="39"/>
      <c r="Z21" s="25"/>
      <c r="AA21" s="134"/>
    </row>
    <row r="22" spans="2:27" ht="28.5" customHeight="1" x14ac:dyDescent="0.25">
      <c r="B22" s="110" t="s">
        <v>41</v>
      </c>
      <c r="C22" s="98" t="s">
        <v>42</v>
      </c>
      <c r="D22" s="101">
        <f>SUM(H22:H24,K22:K24,N22:N24,R22:R24,V22:V24,Z22:Z24)</f>
        <v>0</v>
      </c>
      <c r="E22" s="122" t="str">
        <f>IF(D22=0," ",IF(D22&gt;=4,"通過","未通過"))</f>
        <v xml:space="preserve"> </v>
      </c>
      <c r="F22" s="12"/>
      <c r="G22" s="30"/>
      <c r="H22" s="23"/>
      <c r="I22" s="30" t="s">
        <v>62</v>
      </c>
      <c r="J22" s="30">
        <v>2</v>
      </c>
      <c r="K22" s="23"/>
      <c r="L22" s="30"/>
      <c r="M22" s="30"/>
      <c r="N22" s="23"/>
      <c r="O22" s="89"/>
      <c r="P22" s="89"/>
      <c r="Q22" s="30"/>
      <c r="R22" s="23"/>
      <c r="S22" s="89" t="s">
        <v>63</v>
      </c>
      <c r="T22" s="89"/>
      <c r="U22" s="30">
        <v>2</v>
      </c>
      <c r="V22" s="23"/>
      <c r="W22" s="89"/>
      <c r="X22" s="89"/>
      <c r="Y22" s="30"/>
      <c r="Z22" s="23"/>
      <c r="AA22" s="116">
        <f>SUM(G22:G24,J22:J24,M22:M24,Q22:Q24,U22:U24,Y22:Y24)</f>
        <v>4</v>
      </c>
    </row>
    <row r="23" spans="2:27" ht="28.5" customHeight="1" x14ac:dyDescent="0.25">
      <c r="B23" s="111"/>
      <c r="C23" s="99"/>
      <c r="D23" s="102"/>
      <c r="E23" s="123"/>
      <c r="F23" s="13"/>
      <c r="G23" s="29"/>
      <c r="H23" s="24"/>
      <c r="I23" s="29"/>
      <c r="J23" s="29"/>
      <c r="K23" s="24"/>
      <c r="L23" s="29"/>
      <c r="M23" s="29"/>
      <c r="N23" s="24"/>
      <c r="O23" s="64"/>
      <c r="P23" s="64"/>
      <c r="Q23" s="29"/>
      <c r="R23" s="24"/>
      <c r="S23" s="64"/>
      <c r="T23" s="64"/>
      <c r="U23" s="29"/>
      <c r="V23" s="24"/>
      <c r="W23" s="64"/>
      <c r="X23" s="64"/>
      <c r="Y23" s="29"/>
      <c r="Z23" s="24"/>
      <c r="AA23" s="117"/>
    </row>
    <row r="24" spans="2:27" ht="28.5" customHeight="1" thickBot="1" x14ac:dyDescent="0.3">
      <c r="B24" s="111"/>
      <c r="C24" s="100"/>
      <c r="D24" s="102"/>
      <c r="E24" s="124"/>
      <c r="F24" s="51"/>
      <c r="G24" s="52"/>
      <c r="H24" s="48"/>
      <c r="I24" s="52"/>
      <c r="J24" s="52"/>
      <c r="K24" s="48"/>
      <c r="L24" s="52"/>
      <c r="M24" s="52"/>
      <c r="N24" s="48"/>
      <c r="O24" s="92"/>
      <c r="P24" s="92"/>
      <c r="Q24" s="52"/>
      <c r="R24" s="48"/>
      <c r="S24" s="92"/>
      <c r="T24" s="92"/>
      <c r="U24" s="52"/>
      <c r="V24" s="48"/>
      <c r="W24" s="92"/>
      <c r="X24" s="92"/>
      <c r="Y24" s="52"/>
      <c r="Z24" s="48"/>
      <c r="AA24" s="135"/>
    </row>
    <row r="25" spans="2:27" ht="28.5" customHeight="1" x14ac:dyDescent="0.25">
      <c r="B25" s="111"/>
      <c r="C25" s="98" t="s">
        <v>43</v>
      </c>
      <c r="D25" s="101">
        <f>SUM(H25:H30,K25:K30,N25:N30,R25:R30,V25:V30,Z25:Z30)</f>
        <v>0</v>
      </c>
      <c r="E25" s="125" t="str">
        <f>IF(D25=0," ",IF(D25&gt;=29,"通過","未通過"))</f>
        <v xml:space="preserve"> </v>
      </c>
      <c r="F25" s="12" t="s">
        <v>66</v>
      </c>
      <c r="G25" s="36">
        <v>3</v>
      </c>
      <c r="H25" s="23"/>
      <c r="I25" s="36"/>
      <c r="J25" s="36"/>
      <c r="K25" s="23"/>
      <c r="L25" s="36" t="s">
        <v>65</v>
      </c>
      <c r="M25" s="36">
        <v>2</v>
      </c>
      <c r="N25" s="23"/>
      <c r="O25" s="96" t="s">
        <v>71</v>
      </c>
      <c r="P25" s="40" t="s">
        <v>69</v>
      </c>
      <c r="Q25" s="15">
        <v>3</v>
      </c>
      <c r="R25" s="23"/>
      <c r="S25" s="66" t="s">
        <v>72</v>
      </c>
      <c r="T25" s="66"/>
      <c r="U25" s="36">
        <v>3</v>
      </c>
      <c r="V25" s="23"/>
      <c r="W25" s="87" t="s">
        <v>72</v>
      </c>
      <c r="X25" s="87"/>
      <c r="Y25" s="36">
        <v>3</v>
      </c>
      <c r="Z25" s="23"/>
      <c r="AA25" s="116">
        <f>SUM(G25:G30,J25:J30,M25:M30,Q26:Q30,U25:U30,Y25:Y29)</f>
        <v>34</v>
      </c>
    </row>
    <row r="26" spans="2:27" s="34" customFormat="1" ht="28.5" customHeight="1" x14ac:dyDescent="0.25">
      <c r="B26" s="111"/>
      <c r="C26" s="99"/>
      <c r="D26" s="102"/>
      <c r="E26" s="126"/>
      <c r="F26" s="13"/>
      <c r="G26" s="37"/>
      <c r="H26" s="24"/>
      <c r="I26" s="37"/>
      <c r="J26" s="37"/>
      <c r="K26" s="24"/>
      <c r="L26" s="37"/>
      <c r="M26" s="37"/>
      <c r="N26" s="24"/>
      <c r="O26" s="97"/>
      <c r="P26" s="41" t="s">
        <v>70</v>
      </c>
      <c r="Q26" s="16">
        <v>3</v>
      </c>
      <c r="R26" s="24"/>
      <c r="S26" s="64" t="s">
        <v>73</v>
      </c>
      <c r="T26" s="64"/>
      <c r="U26" s="37">
        <v>3</v>
      </c>
      <c r="V26" s="24"/>
      <c r="W26" s="64" t="s">
        <v>73</v>
      </c>
      <c r="X26" s="64"/>
      <c r="Y26" s="37">
        <v>3</v>
      </c>
      <c r="Z26" s="24"/>
      <c r="AA26" s="117"/>
    </row>
    <row r="27" spans="2:27" ht="28.5" hidden="1" customHeight="1" x14ac:dyDescent="0.25">
      <c r="B27" s="111"/>
      <c r="C27" s="99"/>
      <c r="D27" s="102"/>
      <c r="E27" s="126"/>
      <c r="F27" s="13"/>
      <c r="G27" s="37"/>
      <c r="H27" s="24"/>
      <c r="I27" s="37"/>
      <c r="J27" s="37"/>
      <c r="K27" s="24"/>
      <c r="L27" s="37"/>
      <c r="M27" s="37"/>
      <c r="N27" s="24"/>
      <c r="O27" s="41"/>
      <c r="P27" s="41"/>
      <c r="Q27" s="16"/>
      <c r="R27" s="24"/>
      <c r="S27" s="54"/>
      <c r="T27" s="42"/>
      <c r="U27" s="37"/>
      <c r="V27" s="24"/>
      <c r="W27" s="37"/>
      <c r="X27" s="37"/>
      <c r="Y27" s="37"/>
      <c r="Z27" s="24"/>
      <c r="AA27" s="117"/>
    </row>
    <row r="28" spans="2:27" s="34" customFormat="1" ht="28.5" customHeight="1" x14ac:dyDescent="0.25">
      <c r="B28" s="111"/>
      <c r="C28" s="99"/>
      <c r="D28" s="102"/>
      <c r="E28" s="126"/>
      <c r="F28" s="13"/>
      <c r="G28" s="37"/>
      <c r="H28" s="24"/>
      <c r="I28" s="37"/>
      <c r="J28" s="37"/>
      <c r="K28" s="24"/>
      <c r="L28" s="37"/>
      <c r="M28" s="37"/>
      <c r="N28" s="24"/>
      <c r="O28" s="64" t="s">
        <v>65</v>
      </c>
      <c r="P28" s="64"/>
      <c r="Q28" s="37">
        <v>2</v>
      </c>
      <c r="R28" s="24"/>
      <c r="S28" s="64" t="s">
        <v>68</v>
      </c>
      <c r="T28" s="64"/>
      <c r="U28" s="37">
        <v>3</v>
      </c>
      <c r="V28" s="24"/>
      <c r="W28" s="64" t="s">
        <v>67</v>
      </c>
      <c r="X28" s="64"/>
      <c r="Y28" s="37">
        <v>3</v>
      </c>
      <c r="Z28" s="24"/>
      <c r="AA28" s="117"/>
    </row>
    <row r="29" spans="2:27" ht="28.5" customHeight="1" x14ac:dyDescent="0.25">
      <c r="B29" s="111"/>
      <c r="C29" s="99"/>
      <c r="D29" s="102"/>
      <c r="E29" s="126"/>
      <c r="F29" s="13"/>
      <c r="G29" s="37"/>
      <c r="H29" s="24"/>
      <c r="I29" s="37"/>
      <c r="J29" s="37"/>
      <c r="K29" s="24"/>
      <c r="L29" s="37"/>
      <c r="M29" s="37"/>
      <c r="N29" s="24"/>
      <c r="O29" s="64"/>
      <c r="P29" s="64"/>
      <c r="Q29" s="37"/>
      <c r="R29" s="24"/>
      <c r="S29" s="64" t="s">
        <v>64</v>
      </c>
      <c r="T29" s="64"/>
      <c r="U29" s="37">
        <v>2</v>
      </c>
      <c r="V29" s="24"/>
      <c r="W29" s="64" t="s">
        <v>68</v>
      </c>
      <c r="X29" s="64"/>
      <c r="Y29" s="37">
        <v>4</v>
      </c>
      <c r="Z29" s="24"/>
      <c r="AA29" s="117"/>
    </row>
    <row r="30" spans="2:27" ht="28.5" customHeight="1" thickBot="1" x14ac:dyDescent="0.3">
      <c r="B30" s="112"/>
      <c r="C30" s="100"/>
      <c r="D30" s="78"/>
      <c r="E30" s="127"/>
      <c r="F30" s="14"/>
      <c r="G30" s="38"/>
      <c r="H30" s="25"/>
      <c r="I30" s="38"/>
      <c r="J30" s="38"/>
      <c r="K30" s="25"/>
      <c r="L30" s="38"/>
      <c r="M30" s="38"/>
      <c r="N30" s="25"/>
      <c r="O30" s="65"/>
      <c r="P30" s="65"/>
      <c r="Q30" s="38"/>
      <c r="R30" s="25"/>
      <c r="S30" s="65"/>
      <c r="T30" s="65"/>
      <c r="U30" s="38"/>
      <c r="V30" s="25"/>
      <c r="W30" s="65"/>
      <c r="X30" s="65"/>
      <c r="Y30" s="38"/>
      <c r="Z30" s="25"/>
      <c r="AA30" s="118"/>
    </row>
    <row r="31" spans="2:27" x14ac:dyDescent="0.25">
      <c r="F31" s="53" t="s">
        <v>23</v>
      </c>
      <c r="G31" s="53"/>
      <c r="H31" s="1">
        <f>SUM(H4:H30)</f>
        <v>0</v>
      </c>
      <c r="I31" s="86" t="s">
        <v>23</v>
      </c>
      <c r="J31" s="86"/>
      <c r="K31" s="1">
        <f>SUM(K4:K30)</f>
        <v>0</v>
      </c>
      <c r="L31" s="86" t="s">
        <v>23</v>
      </c>
      <c r="M31" s="86"/>
      <c r="N31" s="1">
        <f>SUM(N4:N30)</f>
        <v>0</v>
      </c>
      <c r="O31" s="86" t="s">
        <v>23</v>
      </c>
      <c r="P31" s="86"/>
      <c r="Q31" s="86"/>
      <c r="R31" s="1">
        <f>SUM(R4:R30)</f>
        <v>0</v>
      </c>
      <c r="S31" s="86" t="s">
        <v>23</v>
      </c>
      <c r="T31" s="86"/>
      <c r="U31" s="86"/>
      <c r="V31" s="1">
        <f>SUM(V4:V30)</f>
        <v>0</v>
      </c>
      <c r="W31" s="86" t="s">
        <v>23</v>
      </c>
      <c r="X31" s="86"/>
      <c r="Y31" s="86"/>
      <c r="Z31" s="1">
        <f>SUM(Z4:Z30)</f>
        <v>0</v>
      </c>
    </row>
    <row r="36" spans="23:25" x14ac:dyDescent="0.25">
      <c r="W36" s="34"/>
      <c r="X36" s="34"/>
      <c r="Y36" s="34"/>
    </row>
    <row r="37" spans="23:25" x14ac:dyDescent="0.25">
      <c r="W37" s="34"/>
      <c r="X37" s="34"/>
      <c r="Y37" s="34"/>
    </row>
  </sheetData>
  <sheetProtection password="CC6B" sheet="1" objects="1" scenarios="1" selectLockedCells="1"/>
  <mergeCells count="118">
    <mergeCell ref="AA25:AA30"/>
    <mergeCell ref="E4:E12"/>
    <mergeCell ref="E13:E14"/>
    <mergeCell ref="E15:E16"/>
    <mergeCell ref="E19:E21"/>
    <mergeCell ref="E22:E24"/>
    <mergeCell ref="E25:E30"/>
    <mergeCell ref="O11:P11"/>
    <mergeCell ref="AA4:AA12"/>
    <mergeCell ref="AA13:AA14"/>
    <mergeCell ref="AA15:AA16"/>
    <mergeCell ref="AA19:AA21"/>
    <mergeCell ref="AA22:AA24"/>
    <mergeCell ref="S22:T22"/>
    <mergeCell ref="S21:T21"/>
    <mergeCell ref="W19:X19"/>
    <mergeCell ref="S17:T17"/>
    <mergeCell ref="W6:X6"/>
    <mergeCell ref="S14:T14"/>
    <mergeCell ref="S11:T11"/>
    <mergeCell ref="S9:T9"/>
    <mergeCell ref="S10:T10"/>
    <mergeCell ref="C25:C30"/>
    <mergeCell ref="B2:C2"/>
    <mergeCell ref="O3:P3"/>
    <mergeCell ref="O2:P2"/>
    <mergeCell ref="O4:P4"/>
    <mergeCell ref="O5:P5"/>
    <mergeCell ref="O6:P6"/>
    <mergeCell ref="O7:P7"/>
    <mergeCell ref="O8:P8"/>
    <mergeCell ref="O9:P9"/>
    <mergeCell ref="O10:P10"/>
    <mergeCell ref="O12:P12"/>
    <mergeCell ref="O13:P13"/>
    <mergeCell ref="D25:D30"/>
    <mergeCell ref="D4:D12"/>
    <mergeCell ref="B17:B21"/>
    <mergeCell ref="C22:C24"/>
    <mergeCell ref="D19:D21"/>
    <mergeCell ref="D22:D24"/>
    <mergeCell ref="C19:C21"/>
    <mergeCell ref="B22:B30"/>
    <mergeCell ref="C4:C12"/>
    <mergeCell ref="C13:C14"/>
    <mergeCell ref="C15:C16"/>
    <mergeCell ref="I31:J31"/>
    <mergeCell ref="L31:M31"/>
    <mergeCell ref="O15:P15"/>
    <mergeCell ref="O16:P16"/>
    <mergeCell ref="O17:P17"/>
    <mergeCell ref="O18:P18"/>
    <mergeCell ref="O19:P19"/>
    <mergeCell ref="O31:Q31"/>
    <mergeCell ref="O25:O26"/>
    <mergeCell ref="O21:P21"/>
    <mergeCell ref="O22:P22"/>
    <mergeCell ref="O23:P23"/>
    <mergeCell ref="O24:P24"/>
    <mergeCell ref="S31:U31"/>
    <mergeCell ref="W31:Y31"/>
    <mergeCell ref="W25:X25"/>
    <mergeCell ref="O29:P29"/>
    <mergeCell ref="O30:P30"/>
    <mergeCell ref="S30:T30"/>
    <mergeCell ref="W21:X21"/>
    <mergeCell ref="W22:X22"/>
    <mergeCell ref="W7:X7"/>
    <mergeCell ref="W8:X8"/>
    <mergeCell ref="W9:X9"/>
    <mergeCell ref="W10:X10"/>
    <mergeCell ref="W18:X18"/>
    <mergeCell ref="W12:X12"/>
    <mergeCell ref="W15:X15"/>
    <mergeCell ref="W13:X13"/>
    <mergeCell ref="W14:X14"/>
    <mergeCell ref="W16:X16"/>
    <mergeCell ref="W17:X17"/>
    <mergeCell ref="W11:X11"/>
    <mergeCell ref="W23:X23"/>
    <mergeCell ref="W24:X24"/>
    <mergeCell ref="S23:T23"/>
    <mergeCell ref="S24:T24"/>
    <mergeCell ref="S13:T13"/>
    <mergeCell ref="S3:T3"/>
    <mergeCell ref="S19:T19"/>
    <mergeCell ref="S18:T18"/>
    <mergeCell ref="B4:B16"/>
    <mergeCell ref="W1:Z1"/>
    <mergeCell ref="B1:V1"/>
    <mergeCell ref="D13:D14"/>
    <mergeCell ref="D15:D16"/>
    <mergeCell ref="S16:T16"/>
    <mergeCell ref="W5:X5"/>
    <mergeCell ref="S15:T15"/>
    <mergeCell ref="S12:T12"/>
    <mergeCell ref="S7:T7"/>
    <mergeCell ref="S6:T6"/>
    <mergeCell ref="S5:T5"/>
    <mergeCell ref="S8:T8"/>
    <mergeCell ref="W2:X2"/>
    <mergeCell ref="W3:X3"/>
    <mergeCell ref="W4:X4"/>
    <mergeCell ref="S4:T4"/>
    <mergeCell ref="S2:T2"/>
    <mergeCell ref="O14:P14"/>
    <mergeCell ref="W29:X29"/>
    <mergeCell ref="O28:P28"/>
    <mergeCell ref="W30:X30"/>
    <mergeCell ref="S26:T26"/>
    <mergeCell ref="S28:T28"/>
    <mergeCell ref="W28:X28"/>
    <mergeCell ref="S25:T25"/>
    <mergeCell ref="O20:P20"/>
    <mergeCell ref="S20:T20"/>
    <mergeCell ref="W20:X20"/>
    <mergeCell ref="W26:X26"/>
    <mergeCell ref="S29:T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108普資訊科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2022-05-10T09:10:25Z</dcterms:modified>
</cp:coreProperties>
</file>